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hopitalpsychiatrique-my.sharepoint.com/personal/marilyn_lemaire_psynam_be/Documents/PSYNAM - Sharepoint/ADMINISTRATIF/2026/"/>
    </mc:Choice>
  </mc:AlternateContent>
  <xr:revisionPtr revIDLastSave="0" documentId="8_{1235247B-B2E6-4A13-BDA5-1C48F0786D08}" xr6:coauthVersionLast="47" xr6:coauthVersionMax="47" xr10:uidLastSave="{00000000-0000-0000-0000-000000000000}"/>
  <bookViews>
    <workbookView xWindow="-120" yWindow="-120" windowWidth="29040" windowHeight="15720" xr2:uid="{1D378B8B-FDB7-4F63-8300-3AF7BF992E95}"/>
  </bookViews>
  <sheets>
    <sheet name="Calculatrice" sheetId="1" r:id="rId1"/>
    <sheet name="Feuil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8" i="1"/>
  <c r="F10" i="1"/>
  <c r="G10" i="1" s="1"/>
  <c r="I10" i="1" s="1"/>
  <c r="F11" i="1"/>
  <c r="G11" i="1" s="1"/>
  <c r="I11" i="1" s="1"/>
  <c r="F12" i="1"/>
  <c r="G12" i="1" s="1"/>
  <c r="I12" i="1" s="1"/>
  <c r="F13" i="1"/>
  <c r="F14" i="1"/>
  <c r="G14" i="1" s="1"/>
  <c r="I14" i="1" s="1"/>
  <c r="F15" i="1"/>
  <c r="G15" i="1" s="1"/>
  <c r="I15" i="1" s="1"/>
  <c r="F16" i="1"/>
  <c r="G16" i="1" s="1"/>
  <c r="I16" i="1" s="1"/>
  <c r="F17" i="1"/>
  <c r="G17" i="1" s="1"/>
  <c r="I17" i="1" s="1"/>
  <c r="F6" i="1"/>
  <c r="F7" i="1"/>
  <c r="G6" i="1" l="1"/>
  <c r="I6" i="1" s="1"/>
  <c r="K6" i="1"/>
  <c r="G7" i="1"/>
  <c r="I7" i="1" s="1"/>
  <c r="K7" i="1"/>
  <c r="G8" i="1"/>
  <c r="I8" i="1" s="1"/>
  <c r="G9" i="1"/>
  <c r="I9" i="1" s="1"/>
  <c r="G13" i="1"/>
  <c r="I13" i="1" s="1"/>
  <c r="K13" i="1" l="1"/>
  <c r="K8" i="1"/>
</calcChain>
</file>

<file path=xl/sharedStrings.xml><?xml version="1.0" encoding="utf-8"?>
<sst xmlns="http://schemas.openxmlformats.org/spreadsheetml/2006/main" count="40" uniqueCount="26">
  <si>
    <t>Calcul des contingents sur une période</t>
  </si>
  <si>
    <t>Données informatives : à ne pas compléter</t>
  </si>
  <si>
    <t>RESULTAT</t>
  </si>
  <si>
    <t>Nom du réseau</t>
  </si>
  <si>
    <r>
      <t xml:space="preserve">Date de début
</t>
    </r>
    <r>
      <rPr>
        <b/>
        <sz val="11"/>
        <color theme="1"/>
        <rFont val="Calibri"/>
        <family val="2"/>
        <scheme val="minor"/>
      </rPr>
      <t>(</t>
    </r>
    <r>
      <rPr>
        <b/>
        <sz val="11"/>
        <color rgb="FFFF0000"/>
        <rFont val="Calibri"/>
        <family val="2"/>
        <scheme val="minor"/>
      </rPr>
      <t>à indiquer</t>
    </r>
    <r>
      <rPr>
        <b/>
        <sz val="11"/>
        <color theme="1"/>
        <rFont val="Calibri"/>
        <family val="2"/>
        <scheme val="minor"/>
      </rPr>
      <t>)</t>
    </r>
  </si>
  <si>
    <r>
      <t xml:space="preserve">Date de fin
</t>
    </r>
    <r>
      <rPr>
        <b/>
        <sz val="11"/>
        <color theme="1"/>
        <rFont val="Calibri"/>
        <family val="2"/>
        <scheme val="minor"/>
      </rPr>
      <t>(</t>
    </r>
    <r>
      <rPr>
        <b/>
        <sz val="11"/>
        <color rgb="FFFF0000"/>
        <rFont val="Calibri"/>
        <family val="2"/>
        <scheme val="minor"/>
      </rPr>
      <t>à indiquer</t>
    </r>
    <r>
      <rPr>
        <b/>
        <sz val="11"/>
        <color theme="1"/>
        <rFont val="Calibri"/>
        <family val="2"/>
        <scheme val="minor"/>
      </rPr>
      <t>)</t>
    </r>
  </si>
  <si>
    <t>Situation</t>
  </si>
  <si>
    <t>Calcul du nombre de jours calendrier</t>
  </si>
  <si>
    <t>Calcul du nombre de semaines</t>
  </si>
  <si>
    <r>
      <t xml:space="preserve"> Contingent signé par semaine
</t>
    </r>
    <r>
      <rPr>
        <b/>
        <sz val="11"/>
        <color theme="1"/>
        <rFont val="Calibri"/>
        <family val="2"/>
        <scheme val="minor"/>
      </rPr>
      <t>(</t>
    </r>
    <r>
      <rPr>
        <b/>
        <sz val="11"/>
        <color rgb="FFFF0000"/>
        <rFont val="Calibri"/>
        <family val="2"/>
        <scheme val="minor"/>
      </rPr>
      <t>à indiquer</t>
    </r>
    <r>
      <rPr>
        <b/>
        <sz val="11"/>
        <color theme="1"/>
        <rFont val="Calibri"/>
        <family val="2"/>
        <scheme val="minor"/>
      </rPr>
      <t>)</t>
    </r>
  </si>
  <si>
    <r>
      <t>Contingent annuel
(</t>
    </r>
    <r>
      <rPr>
        <b/>
        <sz val="11"/>
        <color rgb="FFFF0000"/>
        <rFont val="Calibri"/>
        <family val="2"/>
        <scheme val="minor"/>
      </rPr>
      <t>pour un réseau</t>
    </r>
    <r>
      <rPr>
        <b/>
        <sz val="11"/>
        <color theme="1"/>
        <rFont val="Calibri"/>
        <family val="2"/>
        <scheme val="minor"/>
      </rPr>
      <t>)</t>
    </r>
  </si>
  <si>
    <t>Date de calcul souhaitée</t>
  </si>
  <si>
    <r>
      <t>Contingent total  jusqu'à la date de calcul souhaitée         (</t>
    </r>
    <r>
      <rPr>
        <b/>
        <sz val="11"/>
        <color rgb="FFFF0000"/>
        <rFont val="Calibri"/>
        <family val="2"/>
        <scheme val="minor"/>
      </rPr>
      <t>pour un réseau</t>
    </r>
    <r>
      <rPr>
        <b/>
        <sz val="11"/>
        <color theme="1"/>
        <rFont val="Calibri"/>
        <family val="2"/>
        <scheme val="minor"/>
      </rPr>
      <t>)</t>
    </r>
  </si>
  <si>
    <t>Exemple</t>
  </si>
  <si>
    <t>Réseau Santé Kirikou</t>
  </si>
  <si>
    <t>Convention de base</t>
  </si>
  <si>
    <t>Réseau Santé Namur</t>
  </si>
  <si>
    <t>Indiquer dans la case la date du début de votre convention (s'il s'agit d'une convention signée dans une année antérieure, merci d'indiquer le 01/01 de l'année en cours)</t>
  </si>
  <si>
    <t>Indiquer dans la case la date de la fin prévue de la convention (s'il s'agit d'une convention sans date de fin merci d'indiquer le 31/12 de l'année en cours)</t>
  </si>
  <si>
    <t>Choisir la situation qui convient à la convention encodée</t>
  </si>
  <si>
    <r>
      <t xml:space="preserve">Indiquer dans la case votre contingent hebdomadaire signé dans votre convention avec un des réseaux (Réseau Santé Kirikou </t>
    </r>
    <r>
      <rPr>
        <b/>
        <sz val="11"/>
        <color rgb="FFFF0000"/>
        <rFont val="Calibri"/>
        <family val="2"/>
        <scheme val="minor"/>
      </rPr>
      <t>ou</t>
    </r>
    <r>
      <rPr>
        <sz val="11"/>
        <color theme="1"/>
        <rFont val="Calibri"/>
        <family val="2"/>
        <scheme val="minor"/>
      </rPr>
      <t xml:space="preserve"> Réseau Santé Namur)</t>
    </r>
  </si>
  <si>
    <t>Indiquer dans la case la date jusqu'à laquelle vous voulez calculer votre contingent disponible</t>
  </si>
  <si>
    <t>Heures de remplacement</t>
  </si>
  <si>
    <t>Heures ajoutées durant l'année</t>
  </si>
  <si>
    <t>Incapacité</t>
  </si>
  <si>
    <t>Diminution d'heures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</si>
</sst>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&quot; heures&quot;"/>
    <numFmt numFmtId="165" formatCode="0&quot; jours&quot;"/>
    <numFmt numFmtId="166" formatCode="0.00&quot; semaines&quot;"/>
    <numFmt numFmtId="167" formatCode="_-* #,##0.00\ _€_-;\-* #,##0.00\ _€_-;_-* &quot;-&quot;??\ _€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0"/>
      <name val="Libre Franklin Medium"/>
    </font>
    <font>
      <b/>
      <sz val="11"/>
      <color theme="2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.9"/>
      <color theme="10"/>
      <name val="Calibri"/>
      <family val="2"/>
    </font>
    <font>
      <sz val="11"/>
      <color rgb="FF000000"/>
      <name val="Calibri"/>
      <family val="2"/>
      <charset val="1"/>
    </font>
    <font>
      <sz val="11"/>
      <color theme="2" tint="-0.499984740745262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B050"/>
      </left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B050"/>
      </left>
      <right/>
      <top/>
      <bottom/>
      <diagonal/>
    </border>
    <border>
      <left style="medium">
        <color rgb="FF00B050"/>
      </left>
      <right/>
      <top style="medium">
        <color rgb="FF00B050"/>
      </top>
      <bottom style="medium">
        <color rgb="FF00B05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167" fontId="8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64">
    <xf numFmtId="0" fontId="0" fillId="0" borderId="0" xfId="0"/>
    <xf numFmtId="165" fontId="0" fillId="6" borderId="1" xfId="0" applyNumberFormat="1" applyFill="1" applyBorder="1"/>
    <xf numFmtId="166" fontId="0" fillId="6" borderId="1" xfId="0" applyNumberFormat="1" applyFill="1" applyBorder="1"/>
    <xf numFmtId="0" fontId="0" fillId="0" borderId="0" xfId="0" applyAlignment="1">
      <alignment horizontal="left" vertical="center"/>
    </xf>
    <xf numFmtId="0" fontId="5" fillId="0" borderId="0" xfId="0" applyFont="1"/>
    <xf numFmtId="14" fontId="0" fillId="0" borderId="0" xfId="0" applyNumberFormat="1"/>
    <xf numFmtId="164" fontId="0" fillId="3" borderId="1" xfId="0" applyNumberFormat="1" applyFill="1" applyBorder="1"/>
    <xf numFmtId="0" fontId="3" fillId="13" borderId="6" xfId="0" applyFont="1" applyFill="1" applyBorder="1"/>
    <xf numFmtId="0" fontId="3" fillId="12" borderId="6" xfId="0" applyFont="1" applyFill="1" applyBorder="1"/>
    <xf numFmtId="0" fontId="3" fillId="12" borderId="8" xfId="0" applyFont="1" applyFill="1" applyBorder="1"/>
    <xf numFmtId="165" fontId="0" fillId="6" borderId="9" xfId="0" applyNumberFormat="1" applyFill="1" applyBorder="1"/>
    <xf numFmtId="166" fontId="0" fillId="6" borderId="9" xfId="0" applyNumberFormat="1" applyFill="1" applyBorder="1"/>
    <xf numFmtId="0" fontId="6" fillId="10" borderId="10" xfId="0" applyFont="1" applyFill="1" applyBorder="1"/>
    <xf numFmtId="0" fontId="0" fillId="14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0" fillId="11" borderId="13" xfId="0" applyFill="1" applyBorder="1" applyAlignment="1">
      <alignment horizontal="center" vertical="center"/>
    </xf>
    <xf numFmtId="0" fontId="0" fillId="0" borderId="15" xfId="0" applyBorder="1"/>
    <xf numFmtId="0" fontId="1" fillId="3" borderId="2" xfId="0" applyFont="1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4" fontId="0" fillId="4" borderId="1" xfId="0" applyNumberFormat="1" applyFill="1" applyBorder="1" applyProtection="1">
      <protection locked="0"/>
    </xf>
    <xf numFmtId="14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left" indent="18"/>
      <protection locked="0"/>
    </xf>
    <xf numFmtId="0" fontId="0" fillId="4" borderId="9" xfId="0" applyFill="1" applyBorder="1" applyAlignment="1" applyProtection="1">
      <alignment horizontal="left" indent="18"/>
      <protection locked="0"/>
    </xf>
    <xf numFmtId="1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14" fontId="12" fillId="10" borderId="11" xfId="0" applyNumberFormat="1" applyFont="1" applyFill="1" applyBorder="1"/>
    <xf numFmtId="165" fontId="12" fillId="10" borderId="11" xfId="0" applyNumberFormat="1" applyFont="1" applyFill="1" applyBorder="1"/>
    <xf numFmtId="166" fontId="12" fillId="10" borderId="11" xfId="0" applyNumberFormat="1" applyFont="1" applyFill="1" applyBorder="1"/>
    <xf numFmtId="0" fontId="12" fillId="10" borderId="11" xfId="0" applyFont="1" applyFill="1" applyBorder="1" applyAlignment="1">
      <alignment horizontal="left" indent="18"/>
    </xf>
    <xf numFmtId="164" fontId="12" fillId="10" borderId="11" xfId="0" applyNumberFormat="1" applyFont="1" applyFill="1" applyBorder="1"/>
    <xf numFmtId="0" fontId="12" fillId="10" borderId="7" xfId="0" applyFont="1" applyFill="1" applyBorder="1" applyAlignment="1">
      <alignment horizontal="center"/>
    </xf>
    <xf numFmtId="0" fontId="0" fillId="0" borderId="16" xfId="0" quotePrefix="1" applyBorder="1" applyAlignment="1">
      <alignment horizontal="left" vertical="center" wrapText="1"/>
    </xf>
    <xf numFmtId="0" fontId="6" fillId="10" borderId="20" xfId="0" applyFont="1" applyFill="1" applyBorder="1"/>
    <xf numFmtId="14" fontId="12" fillId="10" borderId="21" xfId="0" applyNumberFormat="1" applyFont="1" applyFill="1" applyBorder="1"/>
    <xf numFmtId="165" fontId="12" fillId="10" borderId="21" xfId="0" applyNumberFormat="1" applyFont="1" applyFill="1" applyBorder="1"/>
    <xf numFmtId="166" fontId="12" fillId="10" borderId="21" xfId="0" applyNumberFormat="1" applyFont="1" applyFill="1" applyBorder="1"/>
    <xf numFmtId="0" fontId="12" fillId="10" borderId="21" xfId="0" applyFont="1" applyFill="1" applyBorder="1" applyAlignment="1">
      <alignment horizontal="left" indent="18"/>
    </xf>
    <xf numFmtId="164" fontId="12" fillId="10" borderId="21" xfId="0" applyNumberFormat="1" applyFont="1" applyFill="1" applyBorder="1"/>
    <xf numFmtId="0" fontId="12" fillId="10" borderId="18" xfId="0" applyFont="1" applyFill="1" applyBorder="1" applyAlignment="1">
      <alignment horizontal="center"/>
    </xf>
    <xf numFmtId="0" fontId="3" fillId="13" borderId="22" xfId="0" applyFont="1" applyFill="1" applyBorder="1"/>
    <xf numFmtId="14" fontId="0" fillId="4" borderId="23" xfId="0" applyNumberFormat="1" applyFill="1" applyBorder="1" applyProtection="1">
      <protection locked="0"/>
    </xf>
    <xf numFmtId="165" fontId="0" fillId="6" borderId="23" xfId="0" applyNumberFormat="1" applyFill="1" applyBorder="1"/>
    <xf numFmtId="166" fontId="0" fillId="6" borderId="23" xfId="0" applyNumberFormat="1" applyFill="1" applyBorder="1"/>
    <xf numFmtId="0" fontId="0" fillId="4" borderId="23" xfId="0" applyFill="1" applyBorder="1" applyAlignment="1" applyProtection="1">
      <alignment horizontal="left" indent="18"/>
      <protection locked="0"/>
    </xf>
    <xf numFmtId="164" fontId="0" fillId="3" borderId="23" xfId="0" applyNumberFormat="1" applyFill="1" applyBorder="1"/>
    <xf numFmtId="14" fontId="0" fillId="0" borderId="23" xfId="0" applyNumberFormat="1" applyBorder="1" applyProtection="1">
      <protection locked="0"/>
    </xf>
    <xf numFmtId="0" fontId="3" fillId="13" borderId="8" xfId="0" applyFont="1" applyFill="1" applyBorder="1"/>
    <xf numFmtId="164" fontId="0" fillId="3" borderId="9" xfId="0" applyNumberFormat="1" applyFill="1" applyBorder="1"/>
    <xf numFmtId="14" fontId="0" fillId="0" borderId="9" xfId="0" applyNumberFormat="1" applyBorder="1" applyProtection="1">
      <protection locked="0"/>
    </xf>
    <xf numFmtId="0" fontId="3" fillId="12" borderId="22" xfId="0" applyFont="1" applyFill="1" applyBorder="1"/>
    <xf numFmtId="0" fontId="1" fillId="11" borderId="14" xfId="0" applyFont="1" applyFill="1" applyBorder="1" applyAlignment="1">
      <alignment horizontal="center" vertical="center" wrapText="1"/>
    </xf>
    <xf numFmtId="0" fontId="0" fillId="10" borderId="0" xfId="0" applyFill="1" applyAlignment="1">
      <alignment horizontal="right"/>
    </xf>
    <xf numFmtId="0" fontId="7" fillId="8" borderId="4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4" fillId="9" borderId="26" xfId="0" applyFont="1" applyFill="1" applyBorder="1" applyAlignment="1">
      <alignment horizontal="center" vertical="center"/>
    </xf>
    <xf numFmtId="0" fontId="4" fillId="9" borderId="27" xfId="0" applyFont="1" applyFill="1" applyBorder="1" applyAlignment="1">
      <alignment horizontal="center" vertical="center"/>
    </xf>
    <xf numFmtId="0" fontId="4" fillId="9" borderId="28" xfId="0" applyFont="1" applyFill="1" applyBorder="1" applyAlignment="1">
      <alignment horizontal="center" vertical="center"/>
    </xf>
  </cellXfs>
  <cellStyles count="5">
    <cellStyle name="Hyperlink" xfId="1" xr:uid="{E2265EFE-472B-4237-94F5-516F49F30CD6}"/>
    <cellStyle name="Lien hypertexte 4" xfId="3" xr:uid="{6D1E1C35-2201-43BF-B736-C8F62AB99DCB}"/>
    <cellStyle name="Milliers 2" xfId="2" xr:uid="{169C17E3-7E8E-4C37-B109-63F8510B95D6}"/>
    <cellStyle name="Normal" xfId="0" builtinId="0"/>
    <cellStyle name="Normal 2" xfId="4" xr:uid="{32424458-06B6-49DC-995A-DC6F3D1E767C}"/>
  </cellStyles>
  <dxfs count="2">
    <dxf>
      <font>
        <color theme="6" tint="0.79998168889431442"/>
      </font>
      <fill>
        <patternFill>
          <bgColor theme="6" tint="0.79998168889431442"/>
        </patternFill>
      </fill>
    </dxf>
    <dxf>
      <font>
        <color theme="6" tint="0.79998168889431442"/>
      </font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969433</xdr:colOff>
      <xdr:row>17</xdr:row>
      <xdr:rowOff>142875</xdr:rowOff>
    </xdr:from>
    <xdr:to>
      <xdr:col>7</xdr:col>
      <xdr:colOff>1299633</xdr:colOff>
      <xdr:row>20</xdr:row>
      <xdr:rowOff>152400</xdr:rowOff>
    </xdr:to>
    <xdr:sp macro="" textlink="">
      <xdr:nvSpPr>
        <xdr:cNvPr id="4" name="Flèche : haut 3">
          <a:extLst>
            <a:ext uri="{FF2B5EF4-FFF2-40B4-BE49-F238E27FC236}">
              <a16:creationId xmlns:a16="http://schemas.microsoft.com/office/drawing/2014/main" id="{0ACC854C-80B6-4C75-87CC-98874AE4B1C7}"/>
            </a:ext>
          </a:extLst>
        </xdr:cNvPr>
        <xdr:cNvSpPr/>
      </xdr:nvSpPr>
      <xdr:spPr>
        <a:xfrm>
          <a:off x="9040989" y="4002264"/>
          <a:ext cx="330200" cy="581025"/>
        </a:xfrm>
        <a:prstGeom prst="upArrow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3</xdr:col>
      <xdr:colOff>346427</xdr:colOff>
      <xdr:row>17</xdr:row>
      <xdr:rowOff>147460</xdr:rowOff>
    </xdr:from>
    <xdr:to>
      <xdr:col>3</xdr:col>
      <xdr:colOff>682977</xdr:colOff>
      <xdr:row>20</xdr:row>
      <xdr:rowOff>156985</xdr:rowOff>
    </xdr:to>
    <xdr:sp macro="" textlink="">
      <xdr:nvSpPr>
        <xdr:cNvPr id="5" name="Flèche : haut 4">
          <a:extLst>
            <a:ext uri="{FF2B5EF4-FFF2-40B4-BE49-F238E27FC236}">
              <a16:creationId xmlns:a16="http://schemas.microsoft.com/office/drawing/2014/main" id="{5E13E8FB-C5C9-4AD9-8E6C-0E2C170C6C19}"/>
            </a:ext>
          </a:extLst>
        </xdr:cNvPr>
        <xdr:cNvSpPr/>
      </xdr:nvSpPr>
      <xdr:spPr>
        <a:xfrm>
          <a:off x="3394427" y="4006849"/>
          <a:ext cx="336550" cy="581025"/>
        </a:xfrm>
        <a:prstGeom prst="upArrow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2</xdr:col>
      <xdr:colOff>348544</xdr:colOff>
      <xdr:row>17</xdr:row>
      <xdr:rowOff>147461</xdr:rowOff>
    </xdr:from>
    <xdr:to>
      <xdr:col>2</xdr:col>
      <xdr:colOff>685094</xdr:colOff>
      <xdr:row>20</xdr:row>
      <xdr:rowOff>153811</xdr:rowOff>
    </xdr:to>
    <xdr:sp macro="" textlink="">
      <xdr:nvSpPr>
        <xdr:cNvPr id="6" name="Flèche : haut 5">
          <a:extLst>
            <a:ext uri="{FF2B5EF4-FFF2-40B4-BE49-F238E27FC236}">
              <a16:creationId xmlns:a16="http://schemas.microsoft.com/office/drawing/2014/main" id="{DBAA2734-BBF8-48E3-AF30-BBC09C643D8C}"/>
            </a:ext>
          </a:extLst>
        </xdr:cNvPr>
        <xdr:cNvSpPr/>
      </xdr:nvSpPr>
      <xdr:spPr>
        <a:xfrm>
          <a:off x="2387600" y="4006850"/>
          <a:ext cx="336550" cy="577850"/>
        </a:xfrm>
        <a:prstGeom prst="upArrow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9</xdr:col>
      <xdr:colOff>588078</xdr:colOff>
      <xdr:row>17</xdr:row>
      <xdr:rowOff>150638</xdr:rowOff>
    </xdr:from>
    <xdr:to>
      <xdr:col>9</xdr:col>
      <xdr:colOff>927803</xdr:colOff>
      <xdr:row>20</xdr:row>
      <xdr:rowOff>153813</xdr:rowOff>
    </xdr:to>
    <xdr:sp macro="" textlink="">
      <xdr:nvSpPr>
        <xdr:cNvPr id="3" name="Flèche : haut 2">
          <a:extLst>
            <a:ext uri="{FF2B5EF4-FFF2-40B4-BE49-F238E27FC236}">
              <a16:creationId xmlns:a16="http://schemas.microsoft.com/office/drawing/2014/main" id="{05F07F17-CACB-4F8A-A6B0-3C2322F34E42}"/>
            </a:ext>
          </a:extLst>
        </xdr:cNvPr>
        <xdr:cNvSpPr/>
      </xdr:nvSpPr>
      <xdr:spPr>
        <a:xfrm>
          <a:off x="12138022" y="4010027"/>
          <a:ext cx="339725" cy="574675"/>
        </a:xfrm>
        <a:prstGeom prst="upArrow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4</xdr:col>
      <xdr:colOff>718961</xdr:colOff>
      <xdr:row>17</xdr:row>
      <xdr:rowOff>154516</xdr:rowOff>
    </xdr:from>
    <xdr:to>
      <xdr:col>4</xdr:col>
      <xdr:colOff>1052336</xdr:colOff>
      <xdr:row>20</xdr:row>
      <xdr:rowOff>154516</xdr:rowOff>
    </xdr:to>
    <xdr:sp macro="" textlink="">
      <xdr:nvSpPr>
        <xdr:cNvPr id="7" name="Flèche : haut 6">
          <a:extLst>
            <a:ext uri="{FF2B5EF4-FFF2-40B4-BE49-F238E27FC236}">
              <a16:creationId xmlns:a16="http://schemas.microsoft.com/office/drawing/2014/main" id="{F968D3DC-DC72-4C43-B2F7-8C04B6AB7EF7}"/>
            </a:ext>
          </a:extLst>
        </xdr:cNvPr>
        <xdr:cNvSpPr/>
      </xdr:nvSpPr>
      <xdr:spPr>
        <a:xfrm>
          <a:off x="4754739" y="4013905"/>
          <a:ext cx="333375" cy="571500"/>
        </a:xfrm>
        <a:prstGeom prst="upArrow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5746C03-8919-4487-8161-A430BC0B6D86}">
  <we:reference id="wa104199815" version="1.0.0.1" store="fr-FR" storeType="OMEX"/>
  <we:alternateReferences>
    <we:reference id="WA104199815" version="1.0.0.1" store="WA104199815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90" zoomScaleNormal="90" workbookViewId="0">
      <selection activeCell="L17" sqref="L17"/>
    </sheetView>
  </sheetViews>
  <sheetFormatPr defaultColWidth="27" defaultRowHeight="15"/>
  <cols>
    <col min="1" max="1" width="8.5703125" customWidth="1"/>
    <col min="2" max="2" width="22" bestFit="1" customWidth="1"/>
    <col min="3" max="3" width="15.140625" customWidth="1"/>
    <col min="4" max="4" width="14.85546875" customWidth="1"/>
    <col min="5" max="5" width="29.140625" bestFit="1" customWidth="1"/>
    <col min="6" max="6" width="13.7109375" customWidth="1"/>
    <col min="7" max="7" width="17.7109375" customWidth="1"/>
    <col min="8" max="8" width="33.28515625" bestFit="1" customWidth="1"/>
    <col min="9" max="9" width="18.85546875" customWidth="1"/>
    <col min="10" max="10" width="21.85546875" bestFit="1" customWidth="1"/>
    <col min="11" max="11" width="52.5703125" bestFit="1" customWidth="1"/>
  </cols>
  <sheetData>
    <row r="1" spans="1:11" ht="15.75" thickBot="1">
      <c r="C1" s="5"/>
    </row>
    <row r="2" spans="1:11" ht="30" thickBot="1">
      <c r="B2" s="61" t="s">
        <v>0</v>
      </c>
      <c r="C2" s="62"/>
      <c r="D2" s="62"/>
      <c r="E2" s="62"/>
      <c r="F2" s="62"/>
      <c r="G2" s="62"/>
      <c r="H2" s="62"/>
      <c r="I2" s="62"/>
      <c r="J2" s="62"/>
      <c r="K2" s="63"/>
    </row>
    <row r="3" spans="1:11" ht="15.75" thickBot="1"/>
    <row r="4" spans="1:11" ht="15.75" thickBot="1">
      <c r="F4" s="56" t="s">
        <v>1</v>
      </c>
      <c r="G4" s="57"/>
      <c r="I4" s="18"/>
      <c r="J4" s="18"/>
      <c r="K4" s="19" t="s">
        <v>2</v>
      </c>
    </row>
    <row r="5" spans="1:11" ht="30.75" thickBot="1">
      <c r="B5" s="13" t="s">
        <v>3</v>
      </c>
      <c r="C5" s="14" t="s">
        <v>4</v>
      </c>
      <c r="D5" s="14" t="s">
        <v>5</v>
      </c>
      <c r="E5" s="14" t="s">
        <v>6</v>
      </c>
      <c r="F5" s="15" t="s">
        <v>7</v>
      </c>
      <c r="G5" s="15" t="s">
        <v>8</v>
      </c>
      <c r="H5" s="14" t="s">
        <v>9</v>
      </c>
      <c r="I5" s="16" t="s">
        <v>10</v>
      </c>
      <c r="J5" s="17" t="s">
        <v>11</v>
      </c>
      <c r="K5" s="54" t="s">
        <v>12</v>
      </c>
    </row>
    <row r="6" spans="1:11">
      <c r="A6" s="55" t="s">
        <v>13</v>
      </c>
      <c r="B6" s="12" t="s">
        <v>14</v>
      </c>
      <c r="C6" s="29">
        <v>46023</v>
      </c>
      <c r="D6" s="29">
        <v>46387</v>
      </c>
      <c r="E6" s="29" t="s">
        <v>15</v>
      </c>
      <c r="F6" s="30">
        <f t="shared" ref="F6:F17" si="0">DATEDIF(C6,D6,"d")+1</f>
        <v>365</v>
      </c>
      <c r="G6" s="31">
        <f>F6/7</f>
        <v>52.142857142857146</v>
      </c>
      <c r="H6" s="32">
        <v>2</v>
      </c>
      <c r="I6" s="33">
        <f>G6*H6</f>
        <v>104.28571428571429</v>
      </c>
      <c r="J6" s="29">
        <v>46265</v>
      </c>
      <c r="K6" s="34" t="str">
        <f>IF(OR(J6="",$C$6="",$F$6=""),"",ROUND(SUM($I$6:$I$6)*((J6-$C$6+1)/($F$6-1)),0)&amp;"heures")</f>
        <v>70heures</v>
      </c>
    </row>
    <row r="7" spans="1:11" ht="15.75" thickBot="1">
      <c r="A7" s="55" t="s">
        <v>13</v>
      </c>
      <c r="B7" s="36" t="s">
        <v>16</v>
      </c>
      <c r="C7" s="37">
        <v>46023</v>
      </c>
      <c r="D7" s="37">
        <v>46387</v>
      </c>
      <c r="E7" s="37" t="s">
        <v>15</v>
      </c>
      <c r="F7" s="38">
        <f t="shared" si="0"/>
        <v>365</v>
      </c>
      <c r="G7" s="39">
        <f>F7/7</f>
        <v>52.142857142857146</v>
      </c>
      <c r="H7" s="40">
        <v>8</v>
      </c>
      <c r="I7" s="41">
        <f>G7*H7</f>
        <v>417.14285714285717</v>
      </c>
      <c r="J7" s="37">
        <v>46265</v>
      </c>
      <c r="K7" s="42" t="str">
        <f>IF(OR(J7="",$C$7="",$F$7=""),"",ROUND(SUM($I$7:$I$7)*((J7-$C$7+1)/($F$7-1)),0)&amp;"heures")</f>
        <v>278heures</v>
      </c>
    </row>
    <row r="8" spans="1:11">
      <c r="B8" s="43" t="s">
        <v>16</v>
      </c>
      <c r="C8" s="44"/>
      <c r="D8" s="44"/>
      <c r="E8" s="44"/>
      <c r="F8" s="45">
        <f t="shared" si="0"/>
        <v>1</v>
      </c>
      <c r="G8" s="46">
        <f t="shared" ref="G8:G17" si="1">F8/7</f>
        <v>0.14285714285714285</v>
      </c>
      <c r="H8" s="47"/>
      <c r="I8" s="48" t="str">
        <f>IF(OR(E8="",G8="",H8=""),"",IF(OR(E8="Diminution d'heures",E8="Incapacité"),-G8*H8,G8*H8))</f>
        <v/>
      </c>
      <c r="J8" s="49"/>
      <c r="K8" s="58" t="str">
        <f>IF(J8="","",ROUND(SUM($I$8:$I$12)*((J8-_xlfn.XLOOKUP("Convention de base",$E$8:$E$12,$C$8:$C$12)+1)/(_xlfn.XLOOKUP("Convention de base",$E$8:$E$12,$F$8:$F$12)-1)),0)&amp;"heures")</f>
        <v/>
      </c>
    </row>
    <row r="9" spans="1:11">
      <c r="B9" s="7" t="s">
        <v>16</v>
      </c>
      <c r="C9" s="22"/>
      <c r="D9" s="22"/>
      <c r="E9" s="22"/>
      <c r="F9" s="1">
        <f t="shared" si="0"/>
        <v>1</v>
      </c>
      <c r="G9" s="2">
        <f t="shared" si="1"/>
        <v>0.14285714285714285</v>
      </c>
      <c r="H9" s="24"/>
      <c r="I9" s="6" t="str">
        <f t="shared" ref="I9:I17" si="2">IF(OR(E9="",G9="",H9=""),"",IF(OR(E9="Diminution d'heures",E9="Incapacité"),-G9*H9,G9*H9))</f>
        <v/>
      </c>
      <c r="J9" s="26"/>
      <c r="K9" s="59"/>
    </row>
    <row r="10" spans="1:11">
      <c r="B10" s="7" t="s">
        <v>16</v>
      </c>
      <c r="C10" s="22"/>
      <c r="D10" s="22"/>
      <c r="E10" s="22"/>
      <c r="F10" s="1">
        <f t="shared" si="0"/>
        <v>1</v>
      </c>
      <c r="G10" s="2">
        <f t="shared" si="1"/>
        <v>0.14285714285714285</v>
      </c>
      <c r="H10" s="24"/>
      <c r="I10" s="6" t="str">
        <f t="shared" si="2"/>
        <v/>
      </c>
      <c r="J10" s="26"/>
      <c r="K10" s="59"/>
    </row>
    <row r="11" spans="1:11">
      <c r="B11" s="7" t="s">
        <v>16</v>
      </c>
      <c r="C11" s="22"/>
      <c r="D11" s="22"/>
      <c r="E11" s="22"/>
      <c r="F11" s="1">
        <f t="shared" si="0"/>
        <v>1</v>
      </c>
      <c r="G11" s="2">
        <f t="shared" si="1"/>
        <v>0.14285714285714285</v>
      </c>
      <c r="H11" s="24"/>
      <c r="I11" s="6" t="str">
        <f t="shared" si="2"/>
        <v/>
      </c>
      <c r="J11" s="26"/>
      <c r="K11" s="59"/>
    </row>
    <row r="12" spans="1:11" ht="15.75" thickBot="1">
      <c r="B12" s="50" t="s">
        <v>16</v>
      </c>
      <c r="C12" s="23"/>
      <c r="D12" s="23"/>
      <c r="E12" s="23"/>
      <c r="F12" s="10">
        <f t="shared" si="0"/>
        <v>1</v>
      </c>
      <c r="G12" s="11">
        <f t="shared" si="1"/>
        <v>0.14285714285714285</v>
      </c>
      <c r="H12" s="25"/>
      <c r="I12" s="51" t="str">
        <f t="shared" si="2"/>
        <v/>
      </c>
      <c r="J12" s="52"/>
      <c r="K12" s="60"/>
    </row>
    <row r="13" spans="1:11">
      <c r="B13" s="53" t="s">
        <v>14</v>
      </c>
      <c r="C13" s="44"/>
      <c r="D13" s="44"/>
      <c r="E13" s="44"/>
      <c r="F13" s="45">
        <f t="shared" si="0"/>
        <v>1</v>
      </c>
      <c r="G13" s="46">
        <f t="shared" si="1"/>
        <v>0.14285714285714285</v>
      </c>
      <c r="H13" s="47"/>
      <c r="I13" s="48" t="str">
        <f t="shared" si="2"/>
        <v/>
      </c>
      <c r="J13" s="49"/>
      <c r="K13" s="58" t="str">
        <f>IF(J13="","",ROUND(SUM($I$13:$I$17)*((J13-_xlfn.XLOOKUP("Convention de base",$E$13:$E$17,$C$13:$C$17)+1)/(_xlfn.XLOOKUP("Convention de base",$E$13:$E$17,$F$13:$F$17)-1)),0)&amp;"heures")</f>
        <v/>
      </c>
    </row>
    <row r="14" spans="1:11">
      <c r="B14" s="8" t="s">
        <v>14</v>
      </c>
      <c r="C14" s="22"/>
      <c r="D14" s="22"/>
      <c r="E14" s="22"/>
      <c r="F14" s="1">
        <f t="shared" si="0"/>
        <v>1</v>
      </c>
      <c r="G14" s="2">
        <f t="shared" si="1"/>
        <v>0.14285714285714285</v>
      </c>
      <c r="H14" s="24"/>
      <c r="I14" s="6" t="str">
        <f t="shared" si="2"/>
        <v/>
      </c>
      <c r="J14" s="26"/>
      <c r="K14" s="59"/>
    </row>
    <row r="15" spans="1:11">
      <c r="B15" s="8" t="s">
        <v>14</v>
      </c>
      <c r="C15" s="22"/>
      <c r="D15" s="22"/>
      <c r="E15" s="22"/>
      <c r="F15" s="1">
        <f t="shared" si="0"/>
        <v>1</v>
      </c>
      <c r="G15" s="2">
        <f t="shared" si="1"/>
        <v>0.14285714285714285</v>
      </c>
      <c r="H15" s="24"/>
      <c r="I15" s="6" t="str">
        <f t="shared" si="2"/>
        <v/>
      </c>
      <c r="J15" s="26"/>
      <c r="K15" s="59"/>
    </row>
    <row r="16" spans="1:11">
      <c r="B16" s="8" t="s">
        <v>14</v>
      </c>
      <c r="C16" s="22"/>
      <c r="D16" s="22"/>
      <c r="E16" s="22"/>
      <c r="F16" s="1">
        <f t="shared" si="0"/>
        <v>1</v>
      </c>
      <c r="G16" s="2">
        <f t="shared" si="1"/>
        <v>0.14285714285714285</v>
      </c>
      <c r="H16" s="24"/>
      <c r="I16" s="6" t="str">
        <f t="shared" si="2"/>
        <v/>
      </c>
      <c r="J16" s="27"/>
      <c r="K16" s="59"/>
    </row>
    <row r="17" spans="2:11" ht="15.75" thickBot="1">
      <c r="B17" s="9" t="s">
        <v>14</v>
      </c>
      <c r="C17" s="23"/>
      <c r="D17" s="23"/>
      <c r="E17" s="23"/>
      <c r="F17" s="10">
        <f t="shared" si="0"/>
        <v>1</v>
      </c>
      <c r="G17" s="11">
        <f t="shared" si="1"/>
        <v>0.14285714285714285</v>
      </c>
      <c r="H17" s="25"/>
      <c r="I17" s="51" t="str">
        <f t="shared" si="2"/>
        <v/>
      </c>
      <c r="J17" s="28"/>
      <c r="K17" s="60"/>
    </row>
    <row r="21" spans="2:11" ht="15.75" thickBot="1"/>
    <row r="22" spans="2:11" ht="213" customHeight="1" thickBot="1">
      <c r="C22" s="20" t="s">
        <v>17</v>
      </c>
      <c r="D22" s="21" t="s">
        <v>18</v>
      </c>
      <c r="E22" s="20" t="s">
        <v>19</v>
      </c>
      <c r="F22" s="3"/>
      <c r="G22" s="3"/>
      <c r="H22" s="20" t="s">
        <v>20</v>
      </c>
      <c r="J22" s="20" t="s">
        <v>21</v>
      </c>
      <c r="K22" s="35"/>
    </row>
  </sheetData>
  <sheetProtection algorithmName="SHA-512" hashValue="EZEtG1M69tXGOvSG0Yo2SuKmJdS0D+WRdFE9HI8KQ9p6+JYlaIsD4EIw7epY/jP78BdyHG/zaiip6ahXeETIgg==" saltValue="DxBVo6NBEd0w/BTWgLF2lw==" spinCount="100000" sheet="1" objects="1" scenarios="1"/>
  <mergeCells count="4">
    <mergeCell ref="F4:G4"/>
    <mergeCell ref="K8:K12"/>
    <mergeCell ref="K13:K17"/>
    <mergeCell ref="B2:K2"/>
  </mergeCells>
  <conditionalFormatting sqref="F7:G17">
    <cfRule type="cellIs" dxfId="1" priority="1" operator="lessThan">
      <formula>2</formula>
    </cfRule>
  </conditionalFormatting>
  <conditionalFormatting sqref="G7:G17">
    <cfRule type="cellIs" dxfId="0" priority="2" operator="lessThan">
      <formula>1</formula>
    </cfRule>
  </conditionalFormatting>
  <pageMargins left="0" right="0" top="0" bottom="0" header="0" footer="0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56A9399C-A831-479D-9E95-8DAA9868C6E3}">
          <x14:formula1>
            <xm:f>Feuil1!$A$1:$A$3</xm:f>
          </x14:formula1>
          <xm:sqref>B6</xm:sqref>
        </x14:dataValidation>
        <x14:dataValidation type="list" allowBlank="1" showInputMessage="1" showErrorMessage="1" xr:uid="{770A2455-A1B5-4430-8D89-22AC3BE302C7}">
          <x14:formula1>
            <xm:f>Feuil1!$A$1:$A$3</xm:f>
          </x14:formula1>
          <xm:sqref>B7</xm:sqref>
        </x14:dataValidation>
        <x14:dataValidation type="list" allowBlank="1" showInputMessage="1" showErrorMessage="1" xr:uid="{622B0B7F-279D-47AB-B3F4-857297DEE9FC}">
          <x14:formula1>
            <xm:f>Feuil1!$A$2:$A$6</xm:f>
          </x14:formula1>
          <xm:sqref>E6:E17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29DBA-A882-4C73-97C1-1CFB7582B5B8}">
  <sheetPr codeName="Feuil2"/>
  <dimension ref="A1:A6"/>
  <sheetViews>
    <sheetView workbookViewId="0">
      <selection activeCell="A12" sqref="A12"/>
    </sheetView>
  </sheetViews>
  <sheetFormatPr defaultColWidth="11.42578125" defaultRowHeight="15"/>
  <sheetData>
    <row r="1" spans="1:1">
      <c r="A1" s="4" t="s">
        <v>6</v>
      </c>
    </row>
    <row r="2" spans="1:1">
      <c r="A2" s="3" t="s">
        <v>15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</sheetData>
  <dataValidations count="1">
    <dataValidation type="list" allowBlank="1" showInputMessage="1" showErrorMessage="1" sqref="H3" xr:uid="{407FB493-E753-40EA-BFDD-A68A771074EC}">
      <formula1>$A$1:$A$3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Marilyn Lemaire</dc:creator>
  <cp:keywords/>
  <dc:description/>
  <cp:lastModifiedBy/>
  <cp:revision/>
  <dcterms:created xsi:type="dcterms:W3CDTF">2023-04-19T06:39:03Z</dcterms:created>
  <dcterms:modified xsi:type="dcterms:W3CDTF">2026-09-22T13:03:34Z</dcterms:modified>
  <cp:category/>
  <cp:contentStatus/>
</cp:coreProperties>
</file>